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0"/>
  </bookViews>
  <sheets>
    <sheet name="przykład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<sst xmlns="http://schemas.openxmlformats.org/spreadsheetml/2006/main" count="39" uniqueCount="35">
  <si>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WSKAŹNIK 6 LATKÓW</t>
  </si>
  <si>
    <t>liczba dzieci 6 letnich i więcej w wychowaniu przedszkolnym</t>
  </si>
  <si>
    <t>liczba dzieci ogółem w wychowaniu przedszkolnym</t>
  </si>
  <si>
    <t>(liczba dzieci 6 letnich i więcej w wychowaniu przedszkolnym dzielona przez liczbę dzieci ogółem w wychowaniu przedszkolnym) x 25/22</t>
  </si>
  <si>
    <t>wychowanie przedszkolne</t>
  </si>
  <si>
    <t>WSKAŹNIK DO SUBWENCJI</t>
  </si>
  <si>
    <t>opis wyliczenia</t>
  </si>
  <si>
    <t>razem</t>
  </si>
  <si>
    <t>ETAT SUBWENCYJNY</t>
  </si>
  <si>
    <t>ETAT NIESUBWENCYJNY</t>
  </si>
  <si>
    <t>ETAT z OBOWIĄZKU</t>
  </si>
  <si>
    <t>etat z obowiązku</t>
  </si>
  <si>
    <t>ETAT ZATRUDNIENIE</t>
  </si>
  <si>
    <t xml:space="preserve">etat subwencyjny z obowiązku </t>
  </si>
  <si>
    <t xml:space="preserve">etat z obowiązku * wskaźnik 6-latków wyliczany dla wychowania przedszkolnego </t>
  </si>
  <si>
    <t>dla szkoły jest to etat  z obowiązku bez przeliczania</t>
  </si>
  <si>
    <t>wymiar godzin nauczyciela z godzinami ponadwymiarowymi</t>
  </si>
  <si>
    <t xml:space="preserve">dla umowy nauczyciela </t>
  </si>
  <si>
    <t xml:space="preserve">etat subwencyjny z obowiazku dzielony przez etat z obowiązku </t>
  </si>
  <si>
    <t xml:space="preserve">wymiar etatu z umowy </t>
  </si>
  <si>
    <t xml:space="preserve">bez godzin ponadwymiarowych </t>
  </si>
  <si>
    <t xml:space="preserve">licznik </t>
  </si>
  <si>
    <t xml:space="preserve">etat z umowy </t>
  </si>
  <si>
    <t>etat z umowy</t>
  </si>
  <si>
    <t xml:space="preserve">wskaźnik do subwencji </t>
  </si>
  <si>
    <t>etat subwencyjny</t>
  </si>
  <si>
    <t xml:space="preserve">wskaźnik </t>
  </si>
  <si>
    <t>liczba godzin nauczyciela w wychowaniu przedszkolnym dzielona przez liczbę godzin z obowiązku (pensum)</t>
  </si>
  <si>
    <t>liczba godzin nauczyciela w szkole podstawowej dzielona przez liczbę godzin z obowiązku (pensum)</t>
  </si>
  <si>
    <t xml:space="preserve">mnożymy etat z umowy przez wskaźnik do subwencji </t>
  </si>
  <si>
    <t>pozstała cześć etatu to ETAT NIESUBWENCYJNY (różnica etatu z umowy i etatu subwencyjnego)</t>
  </si>
  <si>
    <t>mianownik</t>
  </si>
  <si>
    <t>pozostałe szkoły</t>
  </si>
  <si>
    <t>Proszę podstawić dane w żółte pola. Pozostałe pola wyliczane są automatycznie</t>
  </si>
  <si>
    <t>pensum nauczyciela - art. 42 ust. 3 lub ust. 5c Karty Nauczyciela, np.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</si>
</sst>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wrapText="1"/>
    </xf>
    <xf numFmtId="2" fontId="2" fillId="0" borderId="1" xfId="0" applyNumberFormat="1" applyFont="1" applyFill="1" applyBorder="1"/>
    <xf numFmtId="2" fontId="2" fillId="0" borderId="1" xfId="0" applyNumberFormat="1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2" fontId="2" fillId="0" borderId="0" xfId="0" applyNumberFormat="1" applyFont="1"/>
    <xf numFmtId="164" fontId="2" fillId="3" borderId="0" xfId="0" applyNumberFormat="1" applyFont="1" applyFill="1" applyAlignment="1">
      <alignment wrapText="1"/>
    </xf>
    <xf numFmtId="2" fontId="0" fillId="0" borderId="1" xfId="0" applyNumberFormat="1" applyBorder="1"/>
    <xf numFmtId="0" fontId="0" fillId="0" borderId="0" xfId="0" applyAlignment="1" quotePrefix="1">
      <alignment wrapText="1"/>
    </xf>
    <xf numFmtId="2" fontId="0" fillId="0" borderId="1" xfId="0" applyNumberFormat="1" applyBorder="1" applyAlignment="1">
      <alignment wrapText="1"/>
    </xf>
    <xf numFmtId="0" fontId="2" fillId="4" borderId="0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5" fillId="0" borderId="1" xfId="0" applyFont="1" applyBorder="1" applyAlignment="1">
      <alignment vertical="center"/>
    </xf>
    <xf numFmtId="2" fontId="2" fillId="4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5" borderId="0" xfId="0" applyFill="1"/>
    <xf numFmtId="0" fontId="4" fillId="7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 topLeftCell="A1">
      <selection activeCell="G13" sqref="G13"/>
    </sheetView>
  </sheetViews>
  <sheetFormatPr defaultColWidth="9.140625" defaultRowHeight="15"/>
  <cols>
    <col min="1" max="1" width="8.28125" style="0" customWidth="1"/>
    <col min="2" max="2" width="22.28125" style="0" customWidth="1"/>
    <col min="3" max="3" width="19.421875" style="14" customWidth="1"/>
    <col min="4" max="4" width="16.7109375" style="14" customWidth="1"/>
    <col min="5" max="5" width="16.421875" style="0" customWidth="1"/>
    <col min="6" max="6" width="37.8515625" style="14" customWidth="1"/>
    <col min="7" max="7" width="19.421875" style="0" customWidth="1"/>
    <col min="8" max="8" width="33.7109375" style="0" customWidth="1"/>
  </cols>
  <sheetData>
    <row r="1" spans="1:6" ht="15">
      <c r="A1" s="1">
        <v>1</v>
      </c>
      <c r="B1" s="39" t="s">
        <v>0</v>
      </c>
      <c r="C1" s="40"/>
      <c r="D1" s="40"/>
      <c r="E1" s="40"/>
      <c r="F1" s="40"/>
    </row>
    <row r="2" spans="1:8" s="4" customFormat="1" ht="60">
      <c r="A2" s="2"/>
      <c r="B2" s="2"/>
      <c r="C2" s="31" t="s">
        <v>1</v>
      </c>
      <c r="D2" s="31"/>
      <c r="E2" s="31" t="s">
        <v>2</v>
      </c>
      <c r="F2" s="31" t="s">
        <v>3</v>
      </c>
      <c r="G2" s="3"/>
      <c r="H2" s="37" t="s">
        <v>33</v>
      </c>
    </row>
    <row r="3" spans="3:6" s="4" customFormat="1" ht="15">
      <c r="C3" s="32">
        <v>34</v>
      </c>
      <c r="D3" s="3"/>
      <c r="E3" s="33">
        <v>40</v>
      </c>
      <c r="F3" s="16">
        <f>(C3/E3)*(25/22)</f>
        <v>0.9659090909090909</v>
      </c>
    </row>
    <row r="4" spans="1:6" ht="15">
      <c r="A4" s="1">
        <v>2</v>
      </c>
      <c r="B4" s="39" t="s">
        <v>10</v>
      </c>
      <c r="C4" s="40"/>
      <c r="D4" s="40"/>
      <c r="E4" s="40"/>
      <c r="F4" s="40"/>
    </row>
    <row r="5" spans="1:6" s="7" customFormat="1" ht="15">
      <c r="A5" s="5"/>
      <c r="B5" s="5"/>
      <c r="C5" s="6"/>
      <c r="D5" s="6"/>
      <c r="E5" s="5"/>
      <c r="F5" s="6"/>
    </row>
    <row r="6" spans="1:8" ht="90">
      <c r="A6" s="8"/>
      <c r="B6" s="8"/>
      <c r="C6" s="28" t="s">
        <v>16</v>
      </c>
      <c r="D6" s="28" t="s">
        <v>34</v>
      </c>
      <c r="E6" s="28" t="s">
        <v>11</v>
      </c>
      <c r="F6" s="27" t="s">
        <v>6</v>
      </c>
      <c r="G6" s="28" t="s">
        <v>13</v>
      </c>
      <c r="H6" s="27" t="s">
        <v>6</v>
      </c>
    </row>
    <row r="7" spans="1:8" ht="49.5" customHeight="1">
      <c r="A7" s="9"/>
      <c r="B7" s="36" t="s">
        <v>4</v>
      </c>
      <c r="C7" s="25">
        <v>20</v>
      </c>
      <c r="D7" s="25">
        <v>18</v>
      </c>
      <c r="E7" s="11">
        <f>IF(OR(C7=0,D7=0),0,C7/D7)</f>
        <v>1.1111111111111112</v>
      </c>
      <c r="F7" s="10" t="s">
        <v>27</v>
      </c>
      <c r="G7" s="8">
        <f>E7*F3</f>
        <v>1.0732323232323233</v>
      </c>
      <c r="H7" s="10" t="s">
        <v>14</v>
      </c>
    </row>
    <row r="8" spans="1:8" ht="45">
      <c r="A8" s="9"/>
      <c r="B8" s="36" t="s">
        <v>32</v>
      </c>
      <c r="C8" s="25">
        <v>4</v>
      </c>
      <c r="D8" s="25">
        <v>18</v>
      </c>
      <c r="E8" s="11">
        <f>IF(OR(C8=0,D8=0),0,C8/D8)</f>
        <v>0.2222222222222222</v>
      </c>
      <c r="F8" s="10" t="s">
        <v>28</v>
      </c>
      <c r="G8" s="17">
        <f>E8</f>
        <v>0.2222222222222222</v>
      </c>
      <c r="H8" s="10" t="s">
        <v>15</v>
      </c>
    </row>
    <row r="9" spans="1:8" ht="15">
      <c r="A9" s="8"/>
      <c r="B9" s="10" t="s">
        <v>7</v>
      </c>
      <c r="C9" s="26">
        <f>C7+C8</f>
        <v>24</v>
      </c>
      <c r="D9" s="10">
        <f>IF(D7=0,D8,D7)</f>
        <v>18</v>
      </c>
      <c r="E9" s="12">
        <f>SUM(E7:E8)</f>
        <v>1.3333333333333335</v>
      </c>
      <c r="F9" s="10"/>
      <c r="G9" s="5">
        <f>SUM(G7:G8)</f>
        <v>1.2954545454545454</v>
      </c>
      <c r="H9" s="8"/>
    </row>
    <row r="10" spans="1:6" ht="15">
      <c r="A10" s="1">
        <v>3</v>
      </c>
      <c r="B10" s="39" t="s">
        <v>5</v>
      </c>
      <c r="C10" s="40"/>
      <c r="D10" s="40"/>
      <c r="E10" s="40"/>
      <c r="F10" s="41"/>
    </row>
    <row r="11" spans="1:6" ht="30">
      <c r="A11" s="5"/>
      <c r="B11" s="29" t="s">
        <v>17</v>
      </c>
      <c r="C11" s="28" t="s">
        <v>13</v>
      </c>
      <c r="D11" s="28" t="s">
        <v>11</v>
      </c>
      <c r="E11" s="28" t="s">
        <v>26</v>
      </c>
      <c r="F11" s="30" t="s">
        <v>18</v>
      </c>
    </row>
    <row r="12" spans="1:6" ht="15">
      <c r="A12" s="9"/>
      <c r="B12" s="9"/>
      <c r="C12" s="10">
        <f>G9</f>
        <v>1.2954545454545454</v>
      </c>
      <c r="D12" s="19">
        <f>E9</f>
        <v>1.3333333333333335</v>
      </c>
      <c r="E12" s="6">
        <f>C12/D12</f>
        <v>0.971590909090909</v>
      </c>
      <c r="F12" s="10"/>
    </row>
    <row r="13" spans="1:6" ht="15">
      <c r="A13" s="24">
        <v>4</v>
      </c>
      <c r="B13" s="39" t="s">
        <v>12</v>
      </c>
      <c r="C13" s="40"/>
      <c r="D13" s="40"/>
      <c r="E13" s="40"/>
      <c r="F13" s="40"/>
    </row>
    <row r="14" spans="1:6" ht="15">
      <c r="A14" s="20"/>
      <c r="B14" s="8"/>
      <c r="C14" s="34" t="s">
        <v>21</v>
      </c>
      <c r="D14" s="28" t="s">
        <v>31</v>
      </c>
      <c r="E14" s="28" t="s">
        <v>23</v>
      </c>
      <c r="F14" s="27" t="s">
        <v>6</v>
      </c>
    </row>
    <row r="15" spans="1:6" ht="15">
      <c r="A15" s="21"/>
      <c r="B15" s="22" t="s">
        <v>19</v>
      </c>
      <c r="C15" s="18">
        <f>IF(C9&lt;D9,C9,D9)</f>
        <v>18</v>
      </c>
      <c r="D15" s="13">
        <f>D9</f>
        <v>18</v>
      </c>
      <c r="E15" s="15">
        <f>C15/D15</f>
        <v>1</v>
      </c>
      <c r="F15" s="38" t="s">
        <v>20</v>
      </c>
    </row>
    <row r="16" spans="1:6" ht="15">
      <c r="A16" s="24">
        <v>5</v>
      </c>
      <c r="B16" s="39" t="s">
        <v>8</v>
      </c>
      <c r="C16" s="40"/>
      <c r="D16" s="40"/>
      <c r="E16" s="40"/>
      <c r="F16" s="40"/>
    </row>
    <row r="17" spans="2:6" ht="30">
      <c r="B17" s="8"/>
      <c r="C17" s="28" t="s">
        <v>22</v>
      </c>
      <c r="D17" s="28" t="s">
        <v>24</v>
      </c>
      <c r="E17" s="28" t="s">
        <v>25</v>
      </c>
      <c r="F17" s="6"/>
    </row>
    <row r="18" spans="2:6" ht="30">
      <c r="B18" s="8"/>
      <c r="C18" s="19">
        <f>E15</f>
        <v>1</v>
      </c>
      <c r="D18" s="10">
        <f>E12</f>
        <v>0.971590909090909</v>
      </c>
      <c r="E18" s="23">
        <f>IF(C18*D18&gt;1,1,C18*D18)</f>
        <v>0.971590909090909</v>
      </c>
      <c r="F18" s="35" t="s">
        <v>29</v>
      </c>
    </row>
    <row r="19" spans="1:6" ht="15">
      <c r="A19" s="1">
        <v>6</v>
      </c>
      <c r="B19" s="39" t="s">
        <v>9</v>
      </c>
      <c r="C19" s="40"/>
      <c r="D19" s="40"/>
      <c r="E19" s="40"/>
      <c r="F19" s="40"/>
    </row>
    <row r="20" spans="2:6" ht="45">
      <c r="B20" s="8"/>
      <c r="C20" s="19">
        <f>E15</f>
        <v>1</v>
      </c>
      <c r="D20" s="19">
        <f>E18</f>
        <v>0.971590909090909</v>
      </c>
      <c r="E20" s="23">
        <f>C20-D20</f>
        <v>0.02840909090909105</v>
      </c>
      <c r="F20" s="35" t="s">
        <v>30</v>
      </c>
    </row>
  </sheetData>
  <mergeCells count="6">
    <mergeCell ref="B19:F19"/>
    <mergeCell ref="B1:F1"/>
    <mergeCell ref="B4:F4"/>
    <mergeCell ref="B10:F10"/>
    <mergeCell ref="B13:F13"/>
    <mergeCell ref="B16:F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2019-11-26T10:13:56Z</dcterms:created>
  <dcterms:modified xsi:type="dcterms:W3CDTF">2019-12-17T10:43:01Z</dcterms:modified>
  <cp:category/>
  <cp:version/>
  <cp:contentType/>
  <cp:contentStatus/>
</cp:coreProperties>
</file>